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wbcso.sharepoint.com/teams/SMC-Finance/Shared Documents/General/Debtors/Fees/2026/"/>
    </mc:Choice>
  </mc:AlternateContent>
  <xr:revisionPtr revIDLastSave="87" documentId="14_{B531C0AD-8262-48C4-9AF0-B5B85922A2EA}" xr6:coauthVersionLast="47" xr6:coauthVersionMax="47" xr10:uidLastSave="{530F1CAE-6C8D-404A-A9A7-B64A218D3A7A}"/>
  <bookViews>
    <workbookView xWindow="-120" yWindow="-120" windowWidth="29040" windowHeight="15720" xr2:uid="{00000000-000D-0000-FFFF-FFFF00000000}"/>
  </bookViews>
  <sheets>
    <sheet name="Fee Calculator" sheetId="1" r:id="rId1"/>
    <sheet name="Info Sheet" sheetId="2" state="veryHidden" r:id="rId2"/>
    <sheet name="Total Fees" sheetId="9" state="veryHidden" r:id="rId3"/>
  </sheets>
  <definedNames>
    <definedName name="Bookhire">#REF!</definedName>
    <definedName name="Fees">'Total Fees'!$1:$1048576</definedName>
    <definedName name="iPad">#REF!</definedName>
    <definedName name="Laptop">#REF!</definedName>
    <definedName name="_xlnm.Print_Area" localSheetId="0">'Fee Calculator'!$A$1:$O$30</definedName>
    <definedName name="Technology">#REF!</definedName>
    <definedName name="Tui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F15" i="1"/>
  <c r="E15" i="1"/>
  <c r="D15" i="1"/>
  <c r="C15" i="1"/>
  <c r="B15" i="1"/>
  <c r="G12" i="1" l="1"/>
  <c r="C9" i="9" l="1"/>
  <c r="C8" i="9"/>
  <c r="C7" i="9"/>
  <c r="C6" i="9"/>
  <c r="C5" i="9"/>
  <c r="C4" i="9"/>
  <c r="C3" i="9"/>
  <c r="C2" i="9"/>
  <c r="B9" i="9"/>
  <c r="B8" i="9"/>
  <c r="B7" i="9"/>
  <c r="B6" i="9"/>
  <c r="B5" i="9"/>
  <c r="B4" i="9"/>
  <c r="B3" i="9"/>
  <c r="B2" i="9"/>
  <c r="H8" i="1" l="1"/>
  <c r="B10" i="1" l="1"/>
  <c r="H12" i="1"/>
  <c r="H16" i="1"/>
  <c r="C13" i="1" l="1"/>
  <c r="D13" i="1"/>
  <c r="E13" i="1"/>
  <c r="F13" i="1"/>
  <c r="B13" i="1"/>
  <c r="C10" i="1"/>
  <c r="C11" i="1" s="1"/>
  <c r="D10" i="1"/>
  <c r="D11" i="1" s="1"/>
  <c r="E10" i="1"/>
  <c r="E11" i="1" s="1"/>
  <c r="F10" i="1"/>
  <c r="F11" i="1" s="1"/>
  <c r="H13" i="1" l="1"/>
  <c r="H10" i="1"/>
  <c r="H15" i="1"/>
  <c r="H14" i="1"/>
  <c r="H11" i="1" l="1"/>
  <c r="H18" i="1" s="1"/>
  <c r="H19" i="1" s="1"/>
  <c r="H25" i="1" l="1"/>
  <c r="H24" i="1"/>
  <c r="H23" i="1"/>
  <c r="H22" i="1"/>
</calcChain>
</file>

<file path=xl/sharedStrings.xml><?xml version="1.0" encoding="utf-8"?>
<sst xmlns="http://schemas.openxmlformats.org/spreadsheetml/2006/main" count="54" uniqueCount="54">
  <si>
    <t>Student 2</t>
  </si>
  <si>
    <t>Student 3</t>
  </si>
  <si>
    <t>Student 4</t>
  </si>
  <si>
    <t>Student 5</t>
  </si>
  <si>
    <t>Discount</t>
  </si>
  <si>
    <t>Instalments</t>
  </si>
  <si>
    <t>Weekly x 40</t>
  </si>
  <si>
    <t>Fortnightly x 20</t>
  </si>
  <si>
    <t>Monthly x 10</t>
  </si>
  <si>
    <t>Family Name</t>
  </si>
  <si>
    <t>Total owing</t>
  </si>
  <si>
    <t>Notes</t>
  </si>
  <si>
    <t>Do not enter data into the green fields - these will self populate</t>
  </si>
  <si>
    <t>ADF Ready Reckoner</t>
  </si>
  <si>
    <t>Term x 4</t>
  </si>
  <si>
    <t>Only add data to the gold fields</t>
  </si>
  <si>
    <t>Tuition Fee</t>
  </si>
  <si>
    <t>Capital Levy</t>
  </si>
  <si>
    <t>Tuition Fees</t>
  </si>
  <si>
    <t>Year 7 - 10</t>
  </si>
  <si>
    <t>Year 11 - 12</t>
  </si>
  <si>
    <t>Levies</t>
  </si>
  <si>
    <t>Capital Levy per family</t>
  </si>
  <si>
    <t>Subject</t>
  </si>
  <si>
    <t>Cost</t>
  </si>
  <si>
    <t>ITS Industrial Technology Studies (Year 11)</t>
  </si>
  <si>
    <t>Building and Construction</t>
  </si>
  <si>
    <t>Certificate in Engineering</t>
  </si>
  <si>
    <t>IGS Industrial Graphics</t>
  </si>
  <si>
    <t>Year</t>
  </si>
  <si>
    <t>Tuition</t>
  </si>
  <si>
    <t>Family Charges</t>
  </si>
  <si>
    <t>Subject Levy 11 - 12 (from table)</t>
  </si>
  <si>
    <t>Click on the link to access the ADF Ready Reckoner for more customised payment calculation:</t>
  </si>
  <si>
    <t>*THIS IS A GUIDE ONLY, PLEASE REFER TO YOUR INVOICE FOR ACTUAL AMOUNTS</t>
  </si>
  <si>
    <t>Please click 'Enable Editing' to begin</t>
  </si>
  <si>
    <t>Hospitality</t>
  </si>
  <si>
    <t>Student 1</t>
  </si>
  <si>
    <t>Year 11 &amp; Year 12 Subject Levies</t>
  </si>
  <si>
    <r>
      <t xml:space="preserve">Year Level </t>
    </r>
    <r>
      <rPr>
        <b/>
        <i/>
        <sz val="11"/>
        <color theme="1"/>
        <rFont val="Calibri"/>
        <family val="2"/>
        <scheme val="minor"/>
      </rPr>
      <t>(from eldest to youngest student)</t>
    </r>
  </si>
  <si>
    <t xml:space="preserve">   </t>
  </si>
  <si>
    <t>General Purpose Levy per student</t>
  </si>
  <si>
    <t>General Purpose</t>
  </si>
  <si>
    <t>General Purpose Levy</t>
  </si>
  <si>
    <t>Year 5</t>
  </si>
  <si>
    <t>Year 6</t>
  </si>
  <si>
    <t>Laptop 7 &amp; 10</t>
  </si>
  <si>
    <t>Laptop 8,9,11,12</t>
  </si>
  <si>
    <t>St Mary's College Fees Calculator: 2026 School Fees</t>
  </si>
  <si>
    <t>Less 5% discount on Tuition for payment received in full by 20/02/2026</t>
  </si>
  <si>
    <t>Supply of Laptop (Years 7,8,10 &amp; 11)</t>
  </si>
  <si>
    <t>Supply of Laptop (Years 9 &amp; 12)</t>
  </si>
  <si>
    <t>Laptop Year 9 &amp; 12</t>
  </si>
  <si>
    <t>Laptop Year 7, 8, 10,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</si>
</sst>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002B45"/>
        <bgColor indexed="64"/>
      </patternFill>
    </fill>
    <fill>
      <patternFill patternType="solid">
        <fgColor rgb="FF837F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44" fontId="0" fillId="0" borderId="0" xfId="3" applyFont="1"/>
    <xf numFmtId="0" fontId="8" fillId="3" borderId="1" xfId="0" applyFont="1" applyFill="1" applyBorder="1" applyAlignment="1">
      <alignment horizontal="center"/>
    </xf>
    <xf numFmtId="0" fontId="2" fillId="5" borderId="0" xfId="0" applyFont="1" applyFill="1"/>
    <xf numFmtId="0" fontId="0" fillId="5" borderId="0" xfId="0" applyFill="1"/>
    <xf numFmtId="44" fontId="0" fillId="5" borderId="0" xfId="3" applyFont="1" applyFill="1"/>
    <xf numFmtId="44" fontId="0" fillId="5" borderId="1" xfId="3" applyFont="1" applyFill="1" applyBorder="1"/>
    <xf numFmtId="0" fontId="0" fillId="5" borderId="1" xfId="0" applyFill="1" applyBorder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43" fontId="0" fillId="4" borderId="1" xfId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9" fillId="0" borderId="0" xfId="0" applyFont="1" applyProtection="1">
      <protection locked="0"/>
    </xf>
    <xf numFmtId="43" fontId="0" fillId="6" borderId="1" xfId="1" applyFont="1" applyFill="1" applyBorder="1" applyAlignment="1" applyProtection="1">
      <alignment vertical="center"/>
      <protection hidden="1"/>
    </xf>
    <xf numFmtId="4" fontId="0" fillId="6" borderId="1" xfId="0" applyNumberFormat="1" applyFill="1" applyBorder="1" applyAlignment="1" applyProtection="1">
      <alignment vertical="center"/>
      <protection hidden="1"/>
    </xf>
    <xf numFmtId="44" fontId="0" fillId="6" borderId="1" xfId="3" applyFont="1" applyFill="1" applyBorder="1" applyAlignment="1" applyProtection="1">
      <alignment vertical="center"/>
      <protection hidden="1"/>
    </xf>
    <xf numFmtId="44" fontId="1" fillId="2" borderId="1" xfId="3" applyFont="1" applyFill="1" applyBorder="1" applyAlignment="1" applyProtection="1">
      <alignment vertical="center"/>
      <protection hidden="1"/>
    </xf>
    <xf numFmtId="44" fontId="3" fillId="6" borderId="1" xfId="3" applyFont="1" applyFill="1" applyBorder="1" applyAlignment="1" applyProtection="1">
      <alignment vertical="center"/>
      <protection hidden="1"/>
    </xf>
    <xf numFmtId="44" fontId="0" fillId="0" borderId="0" xfId="0" applyNumberFormat="1" applyAlignment="1" applyProtection="1">
      <alignment vertical="center"/>
      <protection locked="0"/>
    </xf>
    <xf numFmtId="6" fontId="0" fillId="0" borderId="0" xfId="0" applyNumberFormat="1" applyProtection="1">
      <protection locked="0"/>
    </xf>
    <xf numFmtId="43" fontId="0" fillId="0" borderId="0" xfId="0" applyNumberFormat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43" fontId="0" fillId="0" borderId="0" xfId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4" fontId="0" fillId="0" borderId="2" xfId="0" applyNumberFormat="1" applyBorder="1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5" fillId="0" borderId="0" xfId="2" applyAlignment="1" applyProtection="1">
      <alignment vertical="center"/>
      <protection hidden="1"/>
    </xf>
    <xf numFmtId="0" fontId="0" fillId="0" borderId="0" xfId="0" applyProtection="1">
      <protection hidden="1"/>
    </xf>
    <xf numFmtId="44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44" fontId="0" fillId="0" borderId="0" xfId="0" applyNumberForma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2B45"/>
      <color rgb="FF837F44"/>
      <color rgb="FFA41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200025</xdr:rowOff>
    </xdr:from>
    <xdr:to>
      <xdr:col>13</xdr:col>
      <xdr:colOff>92740</xdr:colOff>
      <xdr:row>11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98CB28-ADA6-4680-82FA-A10FE131F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25" y="200025"/>
          <a:ext cx="1750090" cy="2390775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11</xdr:row>
      <xdr:rowOff>59530</xdr:rowOff>
    </xdr:from>
    <xdr:to>
      <xdr:col>14</xdr:col>
      <xdr:colOff>352913</xdr:colOff>
      <xdr:row>25</xdr:row>
      <xdr:rowOff>136259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769F7F-030B-05F5-0DAE-CF191FB18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2619374"/>
          <a:ext cx="3496163" cy="379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df.brisbanecatholic.org.au/ready-reckon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4"/>
  <sheetViews>
    <sheetView showGridLines="0" tabSelected="1" zoomScale="80" zoomScaleNormal="80" zoomScaleSheetLayoutView="100" workbookViewId="0">
      <selection activeCell="D8" sqref="D8"/>
    </sheetView>
  </sheetViews>
  <sheetFormatPr defaultColWidth="9.140625" defaultRowHeight="15" x14ac:dyDescent="0.25"/>
  <cols>
    <col min="1" max="1" width="46.28515625" style="8" customWidth="1"/>
    <col min="2" max="6" width="10.7109375" style="8" customWidth="1"/>
    <col min="7" max="7" width="14.5703125" style="8" customWidth="1"/>
    <col min="8" max="8" width="15.7109375" style="8" customWidth="1"/>
    <col min="9" max="9" width="2.140625" style="8" customWidth="1"/>
    <col min="10" max="11" width="8.7109375" style="8" customWidth="1"/>
    <col min="12" max="12" width="11.28515625" style="8" bestFit="1" customWidth="1"/>
    <col min="13" max="16384" width="9.140625" style="8"/>
  </cols>
  <sheetData>
    <row r="1" spans="1:20" ht="33" customHeight="1" x14ac:dyDescent="0.25">
      <c r="A1" s="51" t="s">
        <v>48</v>
      </c>
      <c r="B1" s="51"/>
      <c r="C1" s="51"/>
      <c r="D1" s="51"/>
      <c r="E1" s="51"/>
      <c r="F1" s="51"/>
      <c r="G1" s="51"/>
      <c r="H1" s="51"/>
      <c r="I1" s="51"/>
      <c r="J1" s="47"/>
      <c r="K1" s="47"/>
      <c r="L1" s="44"/>
      <c r="M1" s="44"/>
      <c r="N1" s="44"/>
      <c r="O1" s="44"/>
      <c r="Q1" s="13"/>
    </row>
    <row r="2" spans="1:20" ht="7.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47"/>
      <c r="K2" s="47"/>
      <c r="L2" s="44"/>
      <c r="M2" s="44"/>
      <c r="N2" s="44"/>
      <c r="O2" s="44"/>
    </row>
    <row r="3" spans="1:20" ht="16.149999999999999" customHeight="1" x14ac:dyDescent="0.25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44"/>
      <c r="K3" s="44"/>
      <c r="L3" s="44"/>
      <c r="M3" s="44"/>
      <c r="N3" s="44"/>
      <c r="O3" s="44"/>
    </row>
    <row r="4" spans="1:20" ht="15.6" customHeight="1" x14ac:dyDescent="0.25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44"/>
      <c r="K4" s="44"/>
      <c r="L4" s="44"/>
      <c r="M4" s="44"/>
      <c r="N4" s="44"/>
      <c r="O4" s="44"/>
    </row>
    <row r="5" spans="1:20" ht="15.6" customHeight="1" x14ac:dyDescent="0.25">
      <c r="A5" s="24" t="s">
        <v>12</v>
      </c>
      <c r="B5" s="27"/>
      <c r="C5" s="27"/>
      <c r="D5" s="27"/>
      <c r="E5" s="27"/>
      <c r="F5" s="27"/>
      <c r="G5" s="27"/>
      <c r="H5" s="27"/>
      <c r="I5" s="27"/>
      <c r="J5" s="44"/>
      <c r="K5" s="44"/>
      <c r="L5" s="44"/>
      <c r="M5" s="44"/>
      <c r="N5" s="44"/>
      <c r="O5" s="44"/>
    </row>
    <row r="6" spans="1:20" ht="7.5" customHeight="1" x14ac:dyDescent="0.25">
      <c r="A6" s="28"/>
      <c r="B6" s="29"/>
      <c r="C6" s="29"/>
      <c r="D6" s="29"/>
      <c r="E6" s="29"/>
      <c r="F6" s="29"/>
      <c r="G6" s="29"/>
      <c r="H6" s="29"/>
      <c r="I6" s="29"/>
      <c r="J6" s="44"/>
      <c r="K6" s="44"/>
      <c r="L6" s="44"/>
      <c r="M6" s="44"/>
      <c r="N6" s="44"/>
      <c r="O6" s="44"/>
    </row>
    <row r="7" spans="1:20" s="9" customFormat="1" ht="21.95" customHeight="1" x14ac:dyDescent="0.25">
      <c r="A7" s="30" t="s">
        <v>9</v>
      </c>
      <c r="B7" s="52"/>
      <c r="C7" s="52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0" s="9" customFormat="1" ht="21.95" customHeight="1" x14ac:dyDescent="0.25">
      <c r="A8" s="30" t="s">
        <v>39</v>
      </c>
      <c r="B8" s="10"/>
      <c r="C8" s="10"/>
      <c r="D8" s="10"/>
      <c r="E8" s="10"/>
      <c r="F8" s="10"/>
      <c r="G8" s="32"/>
      <c r="H8" s="33">
        <f>COUNT(B8:F8)</f>
        <v>0</v>
      </c>
      <c r="I8" s="29"/>
      <c r="J8" s="29"/>
      <c r="K8" s="29"/>
      <c r="L8" s="29"/>
      <c r="M8" s="29"/>
      <c r="N8" s="29"/>
      <c r="O8" s="29"/>
    </row>
    <row r="9" spans="1:20" s="9" customFormat="1" ht="21.95" customHeight="1" x14ac:dyDescent="0.25">
      <c r="A9" s="29"/>
      <c r="B9" s="29" t="s">
        <v>37</v>
      </c>
      <c r="C9" s="29" t="s">
        <v>0</v>
      </c>
      <c r="D9" s="29" t="s">
        <v>1</v>
      </c>
      <c r="E9" s="29" t="s">
        <v>2</v>
      </c>
      <c r="F9" s="29" t="s">
        <v>3</v>
      </c>
      <c r="G9" s="29" t="s">
        <v>31</v>
      </c>
      <c r="H9" s="31"/>
      <c r="I9" s="29"/>
      <c r="J9" s="29"/>
      <c r="K9" s="29"/>
      <c r="L9" s="29"/>
      <c r="M9" s="29"/>
      <c r="N9" s="29"/>
      <c r="O9" s="29"/>
    </row>
    <row r="10" spans="1:20" s="9" customFormat="1" ht="21.95" customHeight="1" x14ac:dyDescent="0.25">
      <c r="A10" s="34" t="s">
        <v>16</v>
      </c>
      <c r="B10" s="14">
        <f>IFERROR(VLOOKUP(B8,Fees,2,0),0)</f>
        <v>0</v>
      </c>
      <c r="C10" s="14">
        <f>IFERROR(VLOOKUP(C8,Fees,2,0),0)</f>
        <v>0</v>
      </c>
      <c r="D10" s="14">
        <f>IFERROR(VLOOKUP(D8,Fees,2,0),0)</f>
        <v>0</v>
      </c>
      <c r="E10" s="14">
        <f>IFERROR(VLOOKUP(E8,Fees,2,0),0)</f>
        <v>0</v>
      </c>
      <c r="F10" s="14">
        <f>IFERROR(VLOOKUP(F8,Fees,2,0),0)</f>
        <v>0</v>
      </c>
      <c r="G10" s="14">
        <v>0</v>
      </c>
      <c r="H10" s="15">
        <f>SUM(B10:G10)</f>
        <v>0</v>
      </c>
      <c r="J10" s="29"/>
      <c r="K10" s="29"/>
      <c r="L10" s="29"/>
      <c r="M10" s="29"/>
      <c r="N10" s="29"/>
      <c r="O10" s="29"/>
    </row>
    <row r="11" spans="1:20" s="9" customFormat="1" ht="21.95" customHeight="1" x14ac:dyDescent="0.25">
      <c r="A11" s="34" t="s">
        <v>4</v>
      </c>
      <c r="B11" s="14">
        <v>0</v>
      </c>
      <c r="C11" s="14">
        <f>-C10*0.2</f>
        <v>0</v>
      </c>
      <c r="D11" s="14">
        <f>-D10*0.35</f>
        <v>0</v>
      </c>
      <c r="E11" s="14">
        <f>-E10*0.45</f>
        <v>0</v>
      </c>
      <c r="F11" s="14">
        <f>-F10*0.45</f>
        <v>0</v>
      </c>
      <c r="G11" s="14">
        <v>0</v>
      </c>
      <c r="H11" s="15">
        <f t="shared" ref="H11:H16" si="0">SUM(B11:G11)</f>
        <v>0</v>
      </c>
      <c r="J11" s="29"/>
      <c r="K11" s="29"/>
      <c r="L11" s="29"/>
      <c r="M11" s="29"/>
      <c r="N11" s="29"/>
      <c r="O11" s="29"/>
    </row>
    <row r="12" spans="1:20" s="9" customFormat="1" ht="21.95" customHeight="1" x14ac:dyDescent="0.25">
      <c r="A12" s="34" t="s">
        <v>17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>'Info Sheet'!C9</f>
        <v>880</v>
      </c>
      <c r="H12" s="15">
        <f t="shared" si="0"/>
        <v>880</v>
      </c>
      <c r="J12" s="29"/>
      <c r="K12" s="29"/>
      <c r="L12" s="29"/>
      <c r="M12" s="29"/>
      <c r="N12" s="29"/>
      <c r="O12" s="29"/>
    </row>
    <row r="13" spans="1:20" s="9" customFormat="1" ht="21.95" customHeight="1" x14ac:dyDescent="0.25">
      <c r="A13" s="34" t="s">
        <v>43</v>
      </c>
      <c r="B13" s="14">
        <f>IFERROR(VLOOKUP(B8,Fees,3,0),0)</f>
        <v>0</v>
      </c>
      <c r="C13" s="14">
        <f>IFERROR(VLOOKUP(C8,Fees,3,0),0)</f>
        <v>0</v>
      </c>
      <c r="D13" s="14">
        <f>IFERROR(VLOOKUP(D8,Fees,3,0),0)</f>
        <v>0</v>
      </c>
      <c r="E13" s="14">
        <f>IFERROR(VLOOKUP(E8,Fees,3,0),0)</f>
        <v>0</v>
      </c>
      <c r="F13" s="14">
        <f>IFERROR(VLOOKUP(F8,Fees,3,0),0)</f>
        <v>0</v>
      </c>
      <c r="G13" s="14">
        <v>0</v>
      </c>
      <c r="H13" s="15">
        <f t="shared" si="0"/>
        <v>0</v>
      </c>
      <c r="J13" s="29"/>
      <c r="K13" s="29"/>
      <c r="L13" s="29"/>
      <c r="M13" s="29"/>
      <c r="N13" s="29"/>
      <c r="O13" s="29"/>
    </row>
    <row r="14" spans="1:20" s="9" customFormat="1" ht="21.95" customHeight="1" x14ac:dyDescent="0.25">
      <c r="A14" s="34" t="s">
        <v>52</v>
      </c>
      <c r="B14" s="14">
        <f>IFERROR(VLOOKUP(B8,Fees,5,0),0)</f>
        <v>0</v>
      </c>
      <c r="C14" s="14">
        <f>IFERROR(VLOOKUP(C8,Fees,5,0),0)</f>
        <v>0</v>
      </c>
      <c r="D14" s="14">
        <f>IFERROR(VLOOKUP(D8,Fees,5,0),0)</f>
        <v>0</v>
      </c>
      <c r="E14" s="14">
        <f>IFERROR(VLOOKUP(E8,Fees,5,0),0)</f>
        <v>0</v>
      </c>
      <c r="F14" s="14">
        <f>IFERROR(VLOOKUP(F8,Fees,5,0),0)</f>
        <v>0</v>
      </c>
      <c r="G14" s="14">
        <v>0</v>
      </c>
      <c r="H14" s="15">
        <f t="shared" si="0"/>
        <v>0</v>
      </c>
      <c r="J14" s="29"/>
      <c r="K14" s="29"/>
      <c r="L14" s="29"/>
      <c r="M14" s="29"/>
      <c r="N14" s="29"/>
      <c r="O14" s="29"/>
      <c r="S14" s="9" t="s">
        <v>40</v>
      </c>
    </row>
    <row r="15" spans="1:20" s="9" customFormat="1" ht="21.95" customHeight="1" x14ac:dyDescent="0.25">
      <c r="A15" s="34" t="s">
        <v>53</v>
      </c>
      <c r="B15" s="14">
        <f>IFERROR(VLOOKUP(B8,Fees,4,0),0)</f>
        <v>0</v>
      </c>
      <c r="C15" s="14">
        <f>IFERROR(VLOOKUP(C8,Fees,4,0),0)</f>
        <v>0</v>
      </c>
      <c r="D15" s="14">
        <f>IFERROR(VLOOKUP(D8,Fees,4,0),0)</f>
        <v>0</v>
      </c>
      <c r="E15" s="14">
        <f>IFERROR(VLOOKUP(E8,Fees,4,0),0)</f>
        <v>0</v>
      </c>
      <c r="F15" s="14">
        <f>IFERROR(VLOOKUP(F8,Fees,4,0),0)</f>
        <v>0</v>
      </c>
      <c r="G15" s="14">
        <v>0</v>
      </c>
      <c r="H15" s="15">
        <f t="shared" si="0"/>
        <v>0</v>
      </c>
      <c r="J15" s="29"/>
      <c r="K15" s="29"/>
      <c r="L15" s="29"/>
      <c r="M15" s="29"/>
      <c r="N15" s="29"/>
      <c r="O15" s="29"/>
    </row>
    <row r="16" spans="1:20" s="9" customFormat="1" ht="21.95" customHeight="1" x14ac:dyDescent="0.25">
      <c r="A16" s="34" t="s">
        <v>32</v>
      </c>
      <c r="B16" s="11"/>
      <c r="C16" s="11"/>
      <c r="D16" s="11"/>
      <c r="E16" s="11"/>
      <c r="F16" s="11"/>
      <c r="G16" s="11"/>
      <c r="H16" s="15">
        <f t="shared" si="0"/>
        <v>0</v>
      </c>
      <c r="J16" s="29"/>
      <c r="K16" s="29"/>
      <c r="L16" s="29"/>
      <c r="M16" s="29"/>
      <c r="N16" s="29"/>
      <c r="O16" s="29"/>
      <c r="T16" s="21"/>
    </row>
    <row r="17" spans="1:18" s="9" customFormat="1" ht="12" customHeight="1" x14ac:dyDescent="0.25">
      <c r="A17" s="35"/>
      <c r="B17" s="36"/>
      <c r="C17" s="36"/>
      <c r="D17" s="36"/>
      <c r="E17" s="36"/>
      <c r="F17" s="36"/>
      <c r="G17" s="36"/>
      <c r="H17" s="31"/>
      <c r="I17" s="12"/>
      <c r="J17" s="29"/>
      <c r="K17" s="29"/>
      <c r="L17" s="29"/>
      <c r="M17" s="29"/>
      <c r="N17" s="29"/>
      <c r="O17" s="29"/>
    </row>
    <row r="18" spans="1:18" s="9" customFormat="1" ht="21.95" customHeight="1" x14ac:dyDescent="0.25">
      <c r="A18" s="29"/>
      <c r="B18" s="29"/>
      <c r="C18" s="29"/>
      <c r="D18" s="29"/>
      <c r="E18" s="29"/>
      <c r="F18" s="37"/>
      <c r="G18" s="38" t="s">
        <v>10</v>
      </c>
      <c r="H18" s="18">
        <f>SUM(H10:H16)</f>
        <v>880</v>
      </c>
      <c r="I18" s="12"/>
      <c r="J18" s="29"/>
      <c r="K18" s="29"/>
      <c r="L18" s="29"/>
      <c r="M18" s="29"/>
      <c r="N18" s="29"/>
      <c r="O18" s="29"/>
    </row>
    <row r="19" spans="1:18" s="9" customFormat="1" ht="21.95" customHeight="1" x14ac:dyDescent="0.25">
      <c r="A19" s="39"/>
      <c r="B19" s="39"/>
      <c r="C19" s="39"/>
      <c r="D19" s="39"/>
      <c r="E19" s="39"/>
      <c r="F19" s="40"/>
      <c r="G19" s="40" t="s">
        <v>49</v>
      </c>
      <c r="H19" s="17">
        <f>H18-(H10*0.05)</f>
        <v>880</v>
      </c>
      <c r="J19" s="29"/>
      <c r="K19" s="29"/>
      <c r="L19" s="29"/>
      <c r="M19" s="29"/>
      <c r="N19" s="29"/>
      <c r="O19" s="29"/>
      <c r="R19" s="19"/>
    </row>
    <row r="20" spans="1:18" s="9" customFormat="1" ht="21.95" customHeight="1" x14ac:dyDescent="0.25">
      <c r="A20" s="29"/>
      <c r="B20" s="29"/>
      <c r="C20" s="29"/>
      <c r="D20" s="29"/>
      <c r="E20" s="29"/>
      <c r="F20" s="38"/>
      <c r="G20" s="38"/>
      <c r="H20" s="41"/>
      <c r="J20" s="29"/>
      <c r="K20" s="29"/>
      <c r="L20" s="29"/>
      <c r="M20" s="29"/>
      <c r="N20" s="29"/>
      <c r="O20" s="29"/>
    </row>
    <row r="21" spans="1:18" s="9" customFormat="1" ht="21.95" customHeight="1" x14ac:dyDescent="0.25">
      <c r="A21" s="51" t="s">
        <v>11</v>
      </c>
      <c r="B21" s="51"/>
      <c r="C21" s="51"/>
      <c r="D21" s="29"/>
      <c r="E21" s="51" t="s">
        <v>5</v>
      </c>
      <c r="F21" s="51"/>
      <c r="G21" s="51"/>
      <c r="H21" s="22"/>
      <c r="J21" s="29"/>
      <c r="K21" s="29"/>
      <c r="L21" s="29"/>
      <c r="M21" s="29"/>
      <c r="N21" s="29"/>
      <c r="O21" s="29"/>
    </row>
    <row r="22" spans="1:18" s="9" customFormat="1" ht="21.95" customHeight="1" x14ac:dyDescent="0.25">
      <c r="A22" s="50"/>
      <c r="B22" s="50"/>
      <c r="C22" s="50"/>
      <c r="D22" s="42"/>
      <c r="E22" s="53" t="s">
        <v>6</v>
      </c>
      <c r="F22" s="54"/>
      <c r="G22" s="55"/>
      <c r="H22" s="16">
        <f>H18/40</f>
        <v>22</v>
      </c>
      <c r="J22" s="29"/>
      <c r="K22" s="29"/>
      <c r="L22" s="29"/>
      <c r="M22" s="29"/>
      <c r="N22" s="29"/>
      <c r="O22" s="29"/>
    </row>
    <row r="23" spans="1:18" s="9" customFormat="1" ht="21.95" customHeight="1" x14ac:dyDescent="0.25">
      <c r="A23" s="50"/>
      <c r="B23" s="50"/>
      <c r="C23" s="50"/>
      <c r="D23" s="42"/>
      <c r="E23" s="53" t="s">
        <v>7</v>
      </c>
      <c r="F23" s="54"/>
      <c r="G23" s="55"/>
      <c r="H23" s="16">
        <f>H18/20</f>
        <v>44</v>
      </c>
      <c r="J23" s="29"/>
      <c r="K23" s="29"/>
      <c r="L23" s="29"/>
      <c r="M23" s="29"/>
      <c r="N23" s="29"/>
      <c r="O23" s="29"/>
    </row>
    <row r="24" spans="1:18" s="9" customFormat="1" ht="21.95" customHeight="1" x14ac:dyDescent="0.25">
      <c r="A24" s="50"/>
      <c r="B24" s="50"/>
      <c r="C24" s="50"/>
      <c r="D24" s="42"/>
      <c r="E24" s="53" t="s">
        <v>8</v>
      </c>
      <c r="F24" s="54"/>
      <c r="G24" s="55"/>
      <c r="H24" s="16">
        <f>H18/10</f>
        <v>88</v>
      </c>
      <c r="J24" s="29"/>
      <c r="K24" s="29"/>
      <c r="L24" s="29"/>
      <c r="M24" s="29"/>
      <c r="N24" s="29"/>
      <c r="O24" s="29"/>
    </row>
    <row r="25" spans="1:18" s="9" customFormat="1" ht="21.75" customHeight="1" x14ac:dyDescent="0.25">
      <c r="A25" s="50"/>
      <c r="B25" s="50"/>
      <c r="C25" s="50"/>
      <c r="D25" s="29"/>
      <c r="E25" s="53" t="s">
        <v>14</v>
      </c>
      <c r="F25" s="54"/>
      <c r="G25" s="55"/>
      <c r="H25" s="16">
        <f>H18/4</f>
        <v>220</v>
      </c>
      <c r="J25" s="29"/>
      <c r="K25" s="29"/>
      <c r="L25" s="29"/>
      <c r="M25" s="29"/>
      <c r="N25" s="29"/>
      <c r="O25" s="29"/>
    </row>
    <row r="26" spans="1:18" s="9" customFormat="1" ht="21.95" customHeight="1" x14ac:dyDescent="0.25">
      <c r="A26" s="29"/>
      <c r="B26" s="29"/>
      <c r="C26" s="29"/>
      <c r="D26" s="29"/>
      <c r="E26" s="29"/>
      <c r="F26" s="29"/>
      <c r="G26" s="29"/>
      <c r="H26" s="29"/>
      <c r="J26" s="29"/>
      <c r="K26" s="29"/>
      <c r="L26" s="29"/>
      <c r="M26" s="29"/>
      <c r="N26" s="29"/>
      <c r="O26" s="29"/>
    </row>
    <row r="27" spans="1:18" s="9" customFormat="1" ht="21.95" customHeight="1" x14ac:dyDescent="0.25">
      <c r="A27" s="49" t="s">
        <v>33</v>
      </c>
      <c r="B27" s="49"/>
      <c r="C27" s="49"/>
      <c r="D27" s="35"/>
      <c r="E27" s="43" t="s">
        <v>13</v>
      </c>
      <c r="F27" s="44"/>
      <c r="G27" s="44"/>
      <c r="H27" s="29"/>
      <c r="J27" s="29"/>
      <c r="K27" s="29"/>
      <c r="L27" s="48"/>
      <c r="M27" s="29"/>
      <c r="N27" s="29"/>
      <c r="O27" s="29"/>
    </row>
    <row r="28" spans="1:18" ht="15" customHeight="1" x14ac:dyDescent="0.25">
      <c r="A28" s="49"/>
      <c r="B28" s="49"/>
      <c r="C28" s="49"/>
      <c r="D28" s="44"/>
      <c r="E28" s="44"/>
      <c r="F28" s="44"/>
      <c r="G28" s="44"/>
      <c r="H28" s="44"/>
      <c r="J28" s="44"/>
      <c r="K28" s="44"/>
      <c r="L28" s="44"/>
      <c r="M28" s="44"/>
      <c r="N28" s="44"/>
      <c r="O28" s="44"/>
    </row>
    <row r="29" spans="1:18" x14ac:dyDescent="0.25">
      <c r="A29" s="44"/>
      <c r="B29" s="44"/>
      <c r="C29" s="44"/>
      <c r="D29" s="44"/>
      <c r="E29" s="44"/>
      <c r="F29" s="44"/>
      <c r="G29" s="44"/>
      <c r="H29" s="45"/>
      <c r="J29" s="44"/>
      <c r="K29" s="44"/>
      <c r="L29" s="44"/>
      <c r="M29" s="44"/>
      <c r="N29" s="44"/>
      <c r="O29" s="44"/>
    </row>
    <row r="30" spans="1:18" x14ac:dyDescent="0.25">
      <c r="A30" s="46" t="s">
        <v>34</v>
      </c>
      <c r="B30" s="44"/>
      <c r="C30" s="44"/>
      <c r="D30" s="44"/>
      <c r="E30" s="44"/>
      <c r="F30" s="44"/>
      <c r="G30" s="44"/>
      <c r="H30" s="44"/>
      <c r="J30" s="44"/>
      <c r="K30" s="44"/>
      <c r="L30" s="44"/>
      <c r="M30" s="44"/>
      <c r="N30" s="44"/>
      <c r="O30" s="44"/>
    </row>
    <row r="31" spans="1:18" x14ac:dyDescent="0.25">
      <c r="A31" s="44"/>
      <c r="B31" s="44"/>
      <c r="C31" s="44"/>
      <c r="D31" s="44"/>
      <c r="E31" s="44"/>
      <c r="F31" s="44"/>
      <c r="G31" s="44"/>
      <c r="H31" s="44"/>
      <c r="J31" s="44"/>
      <c r="K31" s="44"/>
      <c r="L31" s="44"/>
      <c r="M31" s="44"/>
      <c r="N31" s="44"/>
      <c r="O31" s="44"/>
    </row>
    <row r="32" spans="1:18" x14ac:dyDescent="0.25">
      <c r="A32" s="44"/>
      <c r="B32" s="44"/>
      <c r="C32" s="44"/>
      <c r="D32" s="44"/>
      <c r="E32" s="44"/>
      <c r="F32" s="44"/>
      <c r="G32" s="44"/>
      <c r="H32" s="44"/>
      <c r="J32" s="44"/>
      <c r="K32" s="44"/>
      <c r="L32" s="44"/>
      <c r="M32" s="44"/>
      <c r="N32" s="44"/>
      <c r="O32" s="44"/>
    </row>
    <row r="33" spans="1:15" x14ac:dyDescent="0.25">
      <c r="A33" s="44"/>
      <c r="B33" s="44"/>
      <c r="C33" s="44"/>
      <c r="D33" s="44"/>
      <c r="E33" s="44"/>
      <c r="F33" s="44"/>
      <c r="G33" s="44"/>
      <c r="H33" s="44"/>
      <c r="J33" s="44"/>
      <c r="K33" s="44"/>
      <c r="L33" s="44"/>
      <c r="M33" s="44"/>
      <c r="N33" s="44"/>
      <c r="O33" s="44"/>
    </row>
    <row r="34" spans="1:15" x14ac:dyDescent="0.25">
      <c r="A34" s="20"/>
    </row>
  </sheetData>
  <sheetProtection algorithmName="SHA-512" hashValue="vH7F5BqWLhg2Z5eNPGf/wAyWhfNZ1WlkqhSNIcCxBySpQ+STEy25YqgGhtN28PlW5WuPEcUzNq/tHWte4rQi9w==" saltValue="YFsNenSl5yvDJgps/f3f2A==" spinCount="100000" sheet="1" objects="1" scenarios="1"/>
  <mergeCells count="10">
    <mergeCell ref="A27:C28"/>
    <mergeCell ref="A22:C25"/>
    <mergeCell ref="A1:I1"/>
    <mergeCell ref="B7:C7"/>
    <mergeCell ref="A21:C21"/>
    <mergeCell ref="E22:G22"/>
    <mergeCell ref="E23:G23"/>
    <mergeCell ref="E24:G24"/>
    <mergeCell ref="E25:G25"/>
    <mergeCell ref="E21:G21"/>
  </mergeCells>
  <hyperlinks>
    <hyperlink ref="E27" r:id="rId1" xr:uid="{3884766B-B13D-49EE-B532-7327BCED3C37}"/>
  </hyperlinks>
  <pageMargins left="0.7" right="0.7" top="0.75" bottom="0.75" header="0.3" footer="0.3"/>
  <pageSetup paperSize="9" scale="70" orientation="landscape" r:id="rId2"/>
  <headerFooter>
    <oddFooter>&amp;LDate Printed: &amp;D &amp;T</oddFooter>
  </headerFooter>
  <ignoredErrors>
    <ignoredError sqref="H8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E3C60-5245-4840-A539-9B00A4C6FD14}">
  <sheetPr codeName="Sheet2"/>
  <dimension ref="A1:D21"/>
  <sheetViews>
    <sheetView workbookViewId="0">
      <selection activeCell="I14" sqref="I14"/>
    </sheetView>
  </sheetViews>
  <sheetFormatPr defaultRowHeight="15" x14ac:dyDescent="0.25"/>
  <cols>
    <col min="1" max="1" width="9.140625" style="4"/>
    <col min="2" max="2" width="39.140625" bestFit="1" customWidth="1"/>
    <col min="3" max="3" width="10.5703125" bestFit="1" customWidth="1"/>
  </cols>
  <sheetData>
    <row r="1" spans="2:4" x14ac:dyDescent="0.25">
      <c r="B1" s="4"/>
      <c r="C1" s="4"/>
      <c r="D1" s="4"/>
    </row>
    <row r="2" spans="2:4" x14ac:dyDescent="0.25">
      <c r="B2" s="3" t="s">
        <v>18</v>
      </c>
      <c r="C2" s="4"/>
      <c r="D2" s="4"/>
    </row>
    <row r="3" spans="2:4" x14ac:dyDescent="0.25">
      <c r="B3" s="4" t="s">
        <v>44</v>
      </c>
      <c r="C3" s="5">
        <v>3700</v>
      </c>
      <c r="D3" s="4"/>
    </row>
    <row r="4" spans="2:4" x14ac:dyDescent="0.25">
      <c r="B4" s="4" t="s">
        <v>45</v>
      </c>
      <c r="C4" s="5">
        <v>4050</v>
      </c>
      <c r="D4" s="4"/>
    </row>
    <row r="5" spans="2:4" x14ac:dyDescent="0.25">
      <c r="B5" s="4" t="s">
        <v>19</v>
      </c>
      <c r="C5" s="5">
        <v>5900</v>
      </c>
      <c r="D5" s="4"/>
    </row>
    <row r="6" spans="2:4" x14ac:dyDescent="0.25">
      <c r="B6" s="4" t="s">
        <v>20</v>
      </c>
      <c r="C6" s="5">
        <v>5900</v>
      </c>
      <c r="D6" s="4"/>
    </row>
    <row r="7" spans="2:4" x14ac:dyDescent="0.25">
      <c r="B7" s="4"/>
      <c r="C7" s="4"/>
      <c r="D7" s="4"/>
    </row>
    <row r="8" spans="2:4" x14ac:dyDescent="0.25">
      <c r="B8" s="3" t="s">
        <v>21</v>
      </c>
      <c r="C8" s="4"/>
      <c r="D8" s="4"/>
    </row>
    <row r="9" spans="2:4" x14ac:dyDescent="0.25">
      <c r="B9" s="4" t="s">
        <v>22</v>
      </c>
      <c r="C9" s="5">
        <v>880</v>
      </c>
      <c r="D9" s="4"/>
    </row>
    <row r="10" spans="2:4" x14ac:dyDescent="0.25">
      <c r="B10" s="4" t="s">
        <v>41</v>
      </c>
      <c r="C10" s="5">
        <v>355</v>
      </c>
      <c r="D10" s="4"/>
    </row>
    <row r="11" spans="2:4" x14ac:dyDescent="0.25">
      <c r="B11" s="4" t="s">
        <v>50</v>
      </c>
      <c r="C11" s="5">
        <v>500</v>
      </c>
      <c r="D11" s="4"/>
    </row>
    <row r="12" spans="2:4" x14ac:dyDescent="0.25">
      <c r="B12" s="4" t="s">
        <v>51</v>
      </c>
      <c r="C12" s="5">
        <v>480</v>
      </c>
      <c r="D12" s="4"/>
    </row>
    <row r="13" spans="2:4" x14ac:dyDescent="0.25">
      <c r="B13" s="4"/>
      <c r="C13" s="4"/>
      <c r="D13" s="4"/>
    </row>
    <row r="14" spans="2:4" x14ac:dyDescent="0.25">
      <c r="B14" s="3" t="s">
        <v>38</v>
      </c>
      <c r="C14" s="4"/>
      <c r="D14" s="4"/>
    </row>
    <row r="15" spans="2:4" x14ac:dyDescent="0.25">
      <c r="B15" s="2" t="s">
        <v>23</v>
      </c>
      <c r="C15" s="2" t="s">
        <v>24</v>
      </c>
      <c r="D15" s="4"/>
    </row>
    <row r="16" spans="2:4" x14ac:dyDescent="0.25">
      <c r="B16" s="7" t="s">
        <v>25</v>
      </c>
      <c r="C16" s="6">
        <v>280</v>
      </c>
      <c r="D16" s="4"/>
    </row>
    <row r="17" spans="2:4" x14ac:dyDescent="0.25">
      <c r="B17" s="7" t="s">
        <v>26</v>
      </c>
      <c r="C17" s="6">
        <v>280</v>
      </c>
      <c r="D17" s="4"/>
    </row>
    <row r="18" spans="2:4" x14ac:dyDescent="0.25">
      <c r="B18" s="7" t="s">
        <v>27</v>
      </c>
      <c r="C18" s="6">
        <v>240</v>
      </c>
      <c r="D18" s="4"/>
    </row>
    <row r="19" spans="2:4" x14ac:dyDescent="0.25">
      <c r="B19" s="7" t="s">
        <v>28</v>
      </c>
      <c r="C19" s="6">
        <v>60</v>
      </c>
      <c r="D19" s="4"/>
    </row>
    <row r="20" spans="2:4" x14ac:dyDescent="0.25">
      <c r="B20" s="7" t="s">
        <v>36</v>
      </c>
      <c r="C20" s="6">
        <v>200</v>
      </c>
      <c r="D20" s="4"/>
    </row>
    <row r="21" spans="2:4" x14ac:dyDescent="0.25">
      <c r="B21" s="4"/>
      <c r="C21" s="4"/>
      <c r="D2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D02B-A53B-4F35-925E-0E0A385A323A}">
  <sheetPr codeName="Sheet3"/>
  <dimension ref="A1:F9"/>
  <sheetViews>
    <sheetView workbookViewId="0">
      <selection activeCell="F19" sqref="F19"/>
    </sheetView>
  </sheetViews>
  <sheetFormatPr defaultRowHeight="15" x14ac:dyDescent="0.25"/>
  <cols>
    <col min="2" max="2" width="10.5703125" bestFit="1" customWidth="1"/>
    <col min="3" max="3" width="11.140625" bestFit="1" customWidth="1"/>
  </cols>
  <sheetData>
    <row r="1" spans="1:6" x14ac:dyDescent="0.25">
      <c r="A1" t="s">
        <v>29</v>
      </c>
      <c r="B1" t="s">
        <v>30</v>
      </c>
      <c r="C1" t="s">
        <v>42</v>
      </c>
      <c r="D1" t="s">
        <v>46</v>
      </c>
      <c r="E1" t="s">
        <v>47</v>
      </c>
    </row>
    <row r="2" spans="1:6" x14ac:dyDescent="0.25">
      <c r="A2">
        <v>5</v>
      </c>
      <c r="B2" s="1">
        <f>'Info Sheet'!C3</f>
        <v>3700</v>
      </c>
      <c r="C2" s="1">
        <f>'Info Sheet'!$C$10</f>
        <v>355</v>
      </c>
      <c r="D2" s="1"/>
      <c r="E2" s="1"/>
      <c r="F2" s="1"/>
    </row>
    <row r="3" spans="1:6" x14ac:dyDescent="0.25">
      <c r="A3">
        <v>6</v>
      </c>
      <c r="B3" s="1">
        <f>'Info Sheet'!C4</f>
        <v>4050</v>
      </c>
      <c r="C3" s="1">
        <f>'Info Sheet'!$C$10</f>
        <v>355</v>
      </c>
      <c r="D3" s="1"/>
      <c r="E3" s="1"/>
      <c r="F3" s="1"/>
    </row>
    <row r="4" spans="1:6" x14ac:dyDescent="0.25">
      <c r="A4">
        <v>7</v>
      </c>
      <c r="B4" s="1">
        <f>'Info Sheet'!$C$5</f>
        <v>5900</v>
      </c>
      <c r="C4" s="1">
        <f>'Info Sheet'!$C$10</f>
        <v>355</v>
      </c>
      <c r="D4" s="1">
        <v>500</v>
      </c>
      <c r="E4" s="1"/>
      <c r="F4" s="1"/>
    </row>
    <row r="5" spans="1:6" x14ac:dyDescent="0.25">
      <c r="A5">
        <v>8</v>
      </c>
      <c r="B5" s="1">
        <f>'Info Sheet'!$C$5</f>
        <v>5900</v>
      </c>
      <c r="C5" s="1">
        <f>'Info Sheet'!$C$10</f>
        <v>355</v>
      </c>
      <c r="D5" s="1">
        <v>500</v>
      </c>
      <c r="E5" s="1"/>
      <c r="F5" s="1"/>
    </row>
    <row r="6" spans="1:6" x14ac:dyDescent="0.25">
      <c r="A6">
        <v>9</v>
      </c>
      <c r="B6" s="1">
        <f>'Info Sheet'!$C$5</f>
        <v>5900</v>
      </c>
      <c r="C6" s="1">
        <f>'Info Sheet'!$C$10</f>
        <v>355</v>
      </c>
      <c r="D6" s="1"/>
      <c r="E6" s="1">
        <v>480</v>
      </c>
      <c r="F6" s="1"/>
    </row>
    <row r="7" spans="1:6" x14ac:dyDescent="0.25">
      <c r="A7">
        <v>10</v>
      </c>
      <c r="B7" s="1">
        <f>'Info Sheet'!$C$5</f>
        <v>5900</v>
      </c>
      <c r="C7" s="1">
        <f>'Info Sheet'!$C$10</f>
        <v>355</v>
      </c>
      <c r="D7" s="1">
        <v>500</v>
      </c>
      <c r="E7" s="1"/>
      <c r="F7" s="1"/>
    </row>
    <row r="8" spans="1:6" x14ac:dyDescent="0.25">
      <c r="A8">
        <v>11</v>
      </c>
      <c r="B8" s="1">
        <f>'Info Sheet'!$C$6</f>
        <v>5900</v>
      </c>
      <c r="C8" s="1">
        <f>'Info Sheet'!$C$10</f>
        <v>355</v>
      </c>
      <c r="D8" s="1">
        <v>500</v>
      </c>
      <c r="E8" s="1"/>
      <c r="F8" s="1"/>
    </row>
    <row r="9" spans="1:6" x14ac:dyDescent="0.25">
      <c r="A9">
        <v>12</v>
      </c>
      <c r="B9" s="1">
        <f>'Info Sheet'!$C$6</f>
        <v>5900</v>
      </c>
      <c r="C9" s="1">
        <f>'Info Sheet'!$C$10</f>
        <v>355</v>
      </c>
      <c r="D9" s="1"/>
      <c r="E9" s="1">
        <v>480</v>
      </c>
      <c r="F9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61B5958E65DA418DE83BB87D4AA369" ma:contentTypeVersion="15" ma:contentTypeDescription="Create a new document." ma:contentTypeScope="" ma:versionID="e16e91fced69725911cf5b5377d1c15c">
  <xsd:schema xmlns:xsd="http://www.w3.org/2001/XMLSchema" xmlns:xs="http://www.w3.org/2001/XMLSchema" xmlns:p="http://schemas.microsoft.com/office/2006/metadata/properties" xmlns:ns2="fe97ec1c-1fd6-4fe0-b0d9-56a570d5c2fd" xmlns:ns3="1a9d07b3-26dd-4f48-82fb-433ee58b82dd" targetNamespace="http://schemas.microsoft.com/office/2006/metadata/properties" ma:root="true" ma:fieldsID="cfefc1b5dd86f4ff37386fed9b9ff595" ns2:_="" ns3:_="">
    <xsd:import namespace="fe97ec1c-1fd6-4fe0-b0d9-56a570d5c2fd"/>
    <xsd:import namespace="1a9d07b3-26dd-4f48-82fb-433ee58b8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7ec1c-1fd6-4fe0-b0d9-56a570d5c2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0e68215-630c-4fbe-8fa0-275eda5652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d07b3-26dd-4f48-82fb-433ee58b8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97ec1c-1fd6-4fe0-b0d9-56a570d5c2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C39988-95CC-4297-8F1E-16E1D40A03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74B345-9FB4-4AB5-B499-F5C711C965BE}"/>
</file>

<file path=customXml/itemProps3.xml><?xml version="1.0" encoding="utf-8"?>
<ds:datastoreItem xmlns:ds="http://schemas.openxmlformats.org/officeDocument/2006/customXml" ds:itemID="{6264DEF6-38A8-4B4F-8A25-1E588FB7F4D2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5e8e2115-dcc0-4806-a9fb-fb643f8e29b7"/>
    <ds:schemaRef ds:uri="http://schemas.microsoft.com/office/2006/documentManagement/types"/>
    <ds:schemaRef ds:uri="http://schemas.openxmlformats.org/package/2006/metadata/core-properties"/>
    <ds:schemaRef ds:uri="db61a36e-783f-4029-b9cf-2b9787be045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Fee Calculator</vt:lpstr>
      <vt:lpstr>Fees</vt:lpstr>
      <vt:lpstr>'Fee Calculator'!Print_Area</vt:lpstr>
    </vt:vector>
  </TitlesOfParts>
  <Company>TCSO-ICT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Leander Kennedy</dc:creator>
  <cp:lastModifiedBy>Patrick Wilson</cp:lastModifiedBy>
  <cp:lastPrinted>2023-03-13T01:52:33Z</cp:lastPrinted>
  <dcterms:created xsi:type="dcterms:W3CDTF">2019-10-25T03:15:28Z</dcterms:created>
  <dcterms:modified xsi:type="dcterms:W3CDTF">2025-11-20T04:46:07Z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0x0101001561B5958E65DA418DE83BB87D4AA369</vt:lpwstr>
  </property>
  <property fmtid="{D5CDD505-2E9C-101B-9397-08002B2CF9AE}" pid="3" name="MediaServiceImageTags">
    <vt:lpwstr/>
  </property>
</Properties>
</file>